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33" i="1" l="1"/>
  <c r="D68" i="1"/>
  <c r="E68" i="1"/>
  <c r="F68" i="1"/>
  <c r="G68" i="1"/>
  <c r="H68" i="1"/>
  <c r="I68" i="1"/>
  <c r="J68" i="1"/>
  <c r="K68" i="1"/>
  <c r="L68" i="1"/>
  <c r="M68" i="1"/>
  <c r="C68" i="1"/>
  <c r="D67" i="1"/>
  <c r="E67" i="1"/>
  <c r="F67" i="1"/>
  <c r="G67" i="1"/>
  <c r="H67" i="1"/>
  <c r="I67" i="1"/>
  <c r="J67" i="1"/>
  <c r="K67" i="1"/>
  <c r="L67" i="1"/>
  <c r="M67" i="1"/>
  <c r="N67" i="1"/>
  <c r="D57" i="1"/>
  <c r="E57" i="1"/>
  <c r="F57" i="1"/>
  <c r="G57" i="1"/>
  <c r="H57" i="1"/>
  <c r="I57" i="1"/>
  <c r="J57" i="1"/>
  <c r="K57" i="1"/>
  <c r="L57" i="1"/>
  <c r="M57" i="1"/>
  <c r="N57" i="1"/>
  <c r="D58" i="1"/>
  <c r="E58" i="1"/>
  <c r="F58" i="1"/>
  <c r="G58" i="1"/>
  <c r="H58" i="1"/>
  <c r="I58" i="1"/>
  <c r="J58" i="1"/>
  <c r="K58" i="1"/>
  <c r="L58" i="1"/>
  <c r="M58" i="1"/>
  <c r="N58" i="1"/>
  <c r="C67" i="1"/>
  <c r="C57" i="1"/>
  <c r="E53" i="1"/>
  <c r="N68" i="1"/>
  <c r="C58" i="1"/>
  <c r="N63" i="1"/>
  <c r="M63" i="1"/>
  <c r="L63" i="1"/>
  <c r="K63" i="1"/>
  <c r="J63" i="1"/>
  <c r="I63" i="1"/>
  <c r="H63" i="1"/>
  <c r="E63" i="1"/>
  <c r="C63" i="1"/>
  <c r="N62" i="1"/>
  <c r="M62" i="1"/>
  <c r="L62" i="1"/>
  <c r="K62" i="1"/>
  <c r="J62" i="1"/>
  <c r="I62" i="1"/>
  <c r="H62" i="1"/>
  <c r="G62" i="1"/>
  <c r="F62" i="1"/>
  <c r="E62" i="1"/>
  <c r="D62" i="1"/>
  <c r="C62" i="1"/>
  <c r="C64" i="1" s="1"/>
  <c r="D61" i="1" s="1"/>
  <c r="D8" i="1"/>
  <c r="E8" i="1"/>
  <c r="F8" i="1"/>
  <c r="G8" i="1"/>
  <c r="H8" i="1"/>
  <c r="I8" i="1"/>
  <c r="J8" i="1"/>
  <c r="K8" i="1"/>
  <c r="L8" i="1"/>
  <c r="M8" i="1"/>
  <c r="N8" i="1"/>
  <c r="C8" i="1"/>
  <c r="D53" i="1"/>
  <c r="F53" i="1"/>
  <c r="G53" i="1"/>
  <c r="H53" i="1"/>
  <c r="I53" i="1"/>
  <c r="J53" i="1"/>
  <c r="K53" i="1"/>
  <c r="L53" i="1"/>
  <c r="M53" i="1"/>
  <c r="N53" i="1"/>
  <c r="O34" i="1"/>
  <c r="C53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2" i="1"/>
  <c r="O36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10" i="1"/>
  <c r="O7" i="1"/>
  <c r="D25" i="1"/>
  <c r="E25" i="1"/>
  <c r="F25" i="1"/>
  <c r="G25" i="1"/>
  <c r="H25" i="1"/>
  <c r="I25" i="1"/>
  <c r="J25" i="1"/>
  <c r="K25" i="1"/>
  <c r="L25" i="1"/>
  <c r="M25" i="1"/>
  <c r="N25" i="1"/>
  <c r="C25" i="1"/>
  <c r="D54" i="1" l="1"/>
  <c r="E33" i="1" s="1"/>
  <c r="C59" i="1"/>
  <c r="D56" i="1" s="1"/>
  <c r="D59" i="1" s="1"/>
  <c r="E56" i="1" s="1"/>
  <c r="D64" i="1"/>
  <c r="O63" i="1"/>
  <c r="C69" i="1"/>
  <c r="O68" i="1"/>
  <c r="O58" i="1"/>
  <c r="O57" i="1"/>
  <c r="O62" i="1"/>
  <c r="O67" i="1"/>
  <c r="O25" i="1"/>
  <c r="E54" i="1"/>
  <c r="F33" i="1" s="1"/>
  <c r="F54" i="1" s="1"/>
  <c r="G33" i="1" s="1"/>
  <c r="G54" i="1" s="1"/>
  <c r="H33" i="1" s="1"/>
  <c r="H54" i="1" s="1"/>
  <c r="I33" i="1" s="1"/>
  <c r="I54" i="1" s="1"/>
  <c r="J33" i="1" s="1"/>
  <c r="J54" i="1" s="1"/>
  <c r="K33" i="1" s="1"/>
  <c r="K54" i="1" s="1"/>
  <c r="L33" i="1" s="1"/>
  <c r="L54" i="1" s="1"/>
  <c r="M33" i="1" s="1"/>
  <c r="O53" i="1"/>
  <c r="C26" i="1"/>
  <c r="D6" i="1" s="1"/>
  <c r="D26" i="1" s="1"/>
  <c r="E6" i="1" s="1"/>
  <c r="E26" i="1" s="1"/>
  <c r="F6" i="1" s="1"/>
  <c r="F26" i="1" s="1"/>
  <c r="G6" i="1" s="1"/>
  <c r="G26" i="1" s="1"/>
  <c r="H6" i="1" s="1"/>
  <c r="H26" i="1" s="1"/>
  <c r="I6" i="1" s="1"/>
  <c r="I26" i="1" s="1"/>
  <c r="J6" i="1" s="1"/>
  <c r="J26" i="1" s="1"/>
  <c r="K6" i="1" s="1"/>
  <c r="K26" i="1" s="1"/>
  <c r="L6" i="1" s="1"/>
  <c r="L26" i="1" s="1"/>
  <c r="M6" i="1" s="1"/>
  <c r="M26" i="1" s="1"/>
  <c r="N6" i="1" s="1"/>
  <c r="N26" i="1" s="1"/>
  <c r="E59" i="1" l="1"/>
  <c r="D66" i="1"/>
  <c r="D69" i="1" s="1"/>
  <c r="D74" i="1" s="1"/>
  <c r="C74" i="1"/>
  <c r="E66" i="1"/>
  <c r="E69" i="1" s="1"/>
  <c r="E61" i="1"/>
  <c r="E64" i="1" s="1"/>
  <c r="F61" i="1" s="1"/>
  <c r="F64" i="1" s="1"/>
  <c r="G61" i="1" s="1"/>
  <c r="G64" i="1" s="1"/>
  <c r="M54" i="1"/>
  <c r="N33" i="1" s="1"/>
  <c r="N54" i="1" s="1"/>
  <c r="F56" i="1" l="1"/>
  <c r="E74" i="1"/>
  <c r="F59" i="1"/>
  <c r="F66" i="1"/>
  <c r="F69" i="1" s="1"/>
  <c r="H61" i="1"/>
  <c r="H64" i="1" s="1"/>
  <c r="G56" i="1" l="1"/>
  <c r="G59" i="1" s="1"/>
  <c r="F74" i="1"/>
  <c r="G66" i="1"/>
  <c r="G69" i="1" s="1"/>
  <c r="I61" i="1"/>
  <c r="I64" i="1" s="1"/>
  <c r="H56" i="1" l="1"/>
  <c r="H59" i="1" s="1"/>
  <c r="G74" i="1"/>
  <c r="H66" i="1"/>
  <c r="H69" i="1" s="1"/>
  <c r="J61" i="1"/>
  <c r="J64" i="1" s="1"/>
  <c r="K61" i="1" s="1"/>
  <c r="K64" i="1" s="1"/>
  <c r="L61" i="1" s="1"/>
  <c r="L64" i="1" s="1"/>
  <c r="I56" i="1" l="1"/>
  <c r="I59" i="1" s="1"/>
  <c r="H74" i="1"/>
  <c r="I66" i="1"/>
  <c r="I69" i="1" s="1"/>
  <c r="M61" i="1"/>
  <c r="M64" i="1" s="1"/>
  <c r="J56" i="1" l="1"/>
  <c r="J59" i="1" s="1"/>
  <c r="I74" i="1"/>
  <c r="K56" i="1"/>
  <c r="K59" i="1" s="1"/>
  <c r="L56" i="1" s="1"/>
  <c r="L59" i="1" s="1"/>
  <c r="M56" i="1" s="1"/>
  <c r="M59" i="1" s="1"/>
  <c r="N56" i="1" s="1"/>
  <c r="N59" i="1" s="1"/>
  <c r="J66" i="1"/>
  <c r="J69" i="1" s="1"/>
  <c r="J74" i="1" s="1"/>
  <c r="N61" i="1"/>
  <c r="N64" i="1" s="1"/>
  <c r="K66" i="1" l="1"/>
  <c r="K69" i="1" s="1"/>
  <c r="L66" i="1" l="1"/>
  <c r="L69" i="1" s="1"/>
  <c r="M66" i="1" l="1"/>
  <c r="M69" i="1" s="1"/>
  <c r="N66" i="1" l="1"/>
  <c r="N69" i="1" s="1"/>
</calcChain>
</file>

<file path=xl/sharedStrings.xml><?xml version="1.0" encoding="utf-8"?>
<sst xmlns="http://schemas.openxmlformats.org/spreadsheetml/2006/main" count="91" uniqueCount="49">
  <si>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</si>
  <si>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</si>
  <si>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</si>
  <si>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</si>
  <si>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</si>
  <si>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</si>
  <si>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</si>
  <si>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</si>
  <si>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</si>
  <si>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</si>
  <si>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</si>
  <si>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</si>
  <si>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Остаток на начало месяца</t>
  </si>
  <si>
    <t>Добровольные пожертвования</t>
  </si>
  <si>
    <t xml:space="preserve">Итого доходы </t>
  </si>
  <si>
    <t>Компенсация за мед.осмотр</t>
  </si>
  <si>
    <t>Услуги связи</t>
  </si>
  <si>
    <t>Транспортные услуги</t>
  </si>
  <si>
    <t>КОСГУ</t>
  </si>
  <si>
    <t>Приобретение основных средств</t>
  </si>
  <si>
    <t>Приобретение мягкого инвентаря</t>
  </si>
  <si>
    <t>Приобретение ГСМ</t>
  </si>
  <si>
    <t>Приобретение хоз.товаров</t>
  </si>
  <si>
    <t>Итого расходов</t>
  </si>
  <si>
    <t>Расходы в т.ч :</t>
  </si>
  <si>
    <t>Справка</t>
  </si>
  <si>
    <t>Заработная плата</t>
  </si>
  <si>
    <t>Начисления на зар.плату</t>
  </si>
  <si>
    <t>ИТОГО с начала года</t>
  </si>
  <si>
    <t>МАОУ ДОД ДЮСШ № 5</t>
  </si>
  <si>
    <t>Доходы з/плата</t>
  </si>
  <si>
    <t>Расходы з/плата</t>
  </si>
  <si>
    <t>Остаток на конец месяца</t>
  </si>
  <si>
    <t>Доходы  на коммунальные услуги</t>
  </si>
  <si>
    <t>Расходы на коммунальные услуги</t>
  </si>
  <si>
    <t>Доходы на прочие расходы</t>
  </si>
  <si>
    <t>Расходы на прочие расходы</t>
  </si>
  <si>
    <t>Коммунальные услуги</t>
  </si>
  <si>
    <t>Арендная плата</t>
  </si>
  <si>
    <t>Работы,услуги на содержание имущества</t>
  </si>
  <si>
    <t>Прочие работы,услуги</t>
  </si>
  <si>
    <t>Страхование</t>
  </si>
  <si>
    <t>Налоги,штрафы,сборы</t>
  </si>
  <si>
    <t>Приобретение мед.средств</t>
  </si>
  <si>
    <t>Приобретение строительных материалов</t>
  </si>
  <si>
    <t>сверено</t>
  </si>
  <si>
    <t>ГПХ</t>
  </si>
  <si>
    <t xml:space="preserve"> о расходовании внебюджетных средств за 2020 год</t>
  </si>
  <si>
    <t xml:space="preserve"> о расходовании  средств ДПУ 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</si>
</sst>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2" fontId="0" fillId="0" borderId="0" xfId="0" applyNumberFormat="1"/>
    <xf numFmtId="0" fontId="1" fillId="0" borderId="0" xfId="0" applyFont="1"/>
    <xf numFmtId="0" fontId="1" fillId="3" borderId="1" xfId="0" applyFont="1" applyFill="1" applyBorder="1" applyAlignment="1">
      <alignment wrapText="1"/>
    </xf>
    <xf numFmtId="2" fontId="1" fillId="3" borderId="1" xfId="0" applyNumberFormat="1" applyFont="1" applyFill="1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0" fillId="0" borderId="1" xfId="0" applyBorder="1"/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5" borderId="1" xfId="0" applyFont="1" applyFill="1" applyBorder="1" applyAlignment="1">
      <alignment wrapText="1"/>
    </xf>
    <xf numFmtId="2" fontId="1" fillId="5" borderId="1" xfId="0" applyNumberFormat="1" applyFont="1" applyFill="1" applyBorder="1"/>
    <xf numFmtId="0" fontId="1" fillId="4" borderId="1" xfId="0" applyFont="1" applyFill="1" applyBorder="1"/>
    <xf numFmtId="2" fontId="1" fillId="4" borderId="1" xfId="0" applyNumberFormat="1" applyFont="1" applyFill="1" applyBorder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2" fontId="1" fillId="3" borderId="2" xfId="0" applyNumberFormat="1" applyFont="1" applyFill="1" applyBorder="1"/>
    <xf numFmtId="2" fontId="0" fillId="0" borderId="2" xfId="0" applyNumberFormat="1" applyBorder="1"/>
    <xf numFmtId="2" fontId="1" fillId="4" borderId="2" xfId="0" applyNumberFormat="1" applyFont="1" applyFill="1" applyBorder="1"/>
    <xf numFmtId="2" fontId="1" fillId="5" borderId="2" xfId="0" applyNumberFormat="1" applyFont="1" applyFill="1" applyBorder="1"/>
    <xf numFmtId="0" fontId="1" fillId="3" borderId="1" xfId="0" applyFont="1" applyFill="1" applyBorder="1"/>
    <xf numFmtId="0" fontId="1" fillId="2" borderId="1" xfId="0" applyFont="1" applyFill="1" applyBorder="1"/>
    <xf numFmtId="2" fontId="0" fillId="0" borderId="0" xfId="0" applyNumberFormat="1" applyBorder="1"/>
    <xf numFmtId="0" fontId="0" fillId="0" borderId="0" xfId="0" applyBorder="1"/>
    <xf numFmtId="0" fontId="0" fillId="0" borderId="0" xfId="0" applyAlignment="1">
      <alignment horizontal="right"/>
    </xf>
    <xf numFmtId="2" fontId="1" fillId="0" borderId="1" xfId="0" applyNumberFormat="1" applyFont="1" applyBorder="1"/>
    <xf numFmtId="0" fontId="1" fillId="0" borderId="0" xfId="0" applyFont="1" applyBorder="1"/>
    <xf numFmtId="0" fontId="2" fillId="6" borderId="1" xfId="0" applyFont="1" applyFill="1" applyBorder="1"/>
    <xf numFmtId="164" fontId="2" fillId="6" borderId="1" xfId="0" applyNumberFormat="1" applyFont="1" applyFill="1" applyBorder="1"/>
    <xf numFmtId="0" fontId="0" fillId="6" borderId="1" xfId="0" applyFill="1" applyBorder="1"/>
    <xf numFmtId="164" fontId="0" fillId="6" borderId="1" xfId="0" applyNumberForma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0" fontId="2" fillId="7" borderId="1" xfId="0" applyFont="1" applyFill="1" applyBorder="1"/>
    <xf numFmtId="164" fontId="2" fillId="7" borderId="1" xfId="0" applyNumberFormat="1" applyFont="1" applyFill="1" applyBorder="1"/>
    <xf numFmtId="0" fontId="0" fillId="7" borderId="1" xfId="0" applyFill="1" applyBorder="1"/>
    <xf numFmtId="164" fontId="0" fillId="7" borderId="1" xfId="0" applyNumberFormat="1" applyFill="1" applyBorder="1"/>
    <xf numFmtId="164" fontId="1" fillId="7" borderId="1" xfId="0" applyNumberFormat="1" applyFont="1" applyFill="1" applyBorder="1"/>
    <xf numFmtId="0" fontId="2" fillId="8" borderId="1" xfId="0" applyFont="1" applyFill="1" applyBorder="1"/>
    <xf numFmtId="164" fontId="2" fillId="8" borderId="1" xfId="0" applyNumberFormat="1" applyFont="1" applyFill="1" applyBorder="1"/>
    <xf numFmtId="0" fontId="0" fillId="8" borderId="1" xfId="0" applyFill="1" applyBorder="1"/>
    <xf numFmtId="164" fontId="0" fillId="8" borderId="1" xfId="0" applyNumberFormat="1" applyFill="1" applyBorder="1"/>
    <xf numFmtId="164" fontId="1" fillId="8" borderId="1" xfId="0" applyNumberFormat="1" applyFont="1" applyFill="1" applyBorder="1"/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1" fillId="0" borderId="0" xfId="0" applyFont="1" applyFill="1"/>
    <xf numFmtId="0" fontId="0" fillId="0" borderId="0" xfId="0" applyFill="1" applyBorder="1"/>
    <xf numFmtId="164" fontId="0" fillId="9" borderId="0" xfId="0" applyNumberFormat="1" applyFill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abSelected="1" workbookViewId="0">
      <selection activeCell="F79" sqref="F79"/>
    </sheetView>
  </sheetViews>
  <sheetFormatPr defaultRowHeight="15" x14ac:dyDescent="0.25"/>
  <cols>
    <col min="1" max="1" width="38.5703125" customWidth="1"/>
    <col min="2" max="2" width="9.140625" customWidth="1"/>
    <col min="3" max="3" width="13.7109375" customWidth="1"/>
    <col min="4" max="4" width="12.85546875" customWidth="1"/>
    <col min="5" max="5" width="13" customWidth="1"/>
    <col min="6" max="6" width="12.28515625" customWidth="1"/>
    <col min="7" max="7" width="12" customWidth="1"/>
    <col min="8" max="8" width="13.85546875" customWidth="1"/>
    <col min="9" max="9" width="11.42578125" customWidth="1"/>
    <col min="10" max="10" width="12.85546875" customWidth="1"/>
    <col min="11" max="11" width="12.5703125" customWidth="1"/>
    <col min="12" max="12" width="12.42578125" customWidth="1"/>
    <col min="13" max="13" width="12" customWidth="1"/>
    <col min="14" max="14" width="13.140625" customWidth="1"/>
    <col min="15" max="15" width="20.85546875" style="2" customWidth="1"/>
  </cols>
  <sheetData>
    <row r="1" spans="1:16" x14ac:dyDescent="0.25">
      <c r="A1" s="50" t="s">
        <v>25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6" x14ac:dyDescent="0.25">
      <c r="A2" s="50" t="s">
        <v>47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6" x14ac:dyDescent="0.25">
      <c r="A3" s="50" t="s">
        <v>29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5" spans="1:16" s="14" customFormat="1" x14ac:dyDescent="0.25">
      <c r="A5" s="15"/>
      <c r="B5" s="15" t="s">
        <v>18</v>
      </c>
      <c r="C5" s="15" t="s">
        <v>0</v>
      </c>
      <c r="D5" s="15" t="s">
        <v>1</v>
      </c>
      <c r="E5" s="15" t="s">
        <v>2</v>
      </c>
      <c r="F5" s="15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15" t="s">
        <v>8</v>
      </c>
      <c r="L5" s="15" t="s">
        <v>9</v>
      </c>
      <c r="M5" s="15" t="s">
        <v>10</v>
      </c>
      <c r="N5" s="16" t="s">
        <v>11</v>
      </c>
      <c r="O5" s="15" t="s">
        <v>28</v>
      </c>
    </row>
    <row r="6" spans="1:16" s="2" customFormat="1" x14ac:dyDescent="0.25">
      <c r="A6" s="3" t="s">
        <v>12</v>
      </c>
      <c r="B6" s="3"/>
      <c r="C6" s="4">
        <v>37786.910000000003</v>
      </c>
      <c r="D6" s="4">
        <f t="shared" ref="D6:N6" si="0">C26</f>
        <v>40111.910000000003</v>
      </c>
      <c r="E6" s="4">
        <f t="shared" si="0"/>
        <v>42591.91</v>
      </c>
      <c r="F6" s="4">
        <f t="shared" si="0"/>
        <v>45141.91</v>
      </c>
      <c r="G6" s="4">
        <f t="shared" si="0"/>
        <v>45141.91</v>
      </c>
      <c r="H6" s="4">
        <f t="shared" si="0"/>
        <v>45141.91</v>
      </c>
      <c r="I6" s="4">
        <f t="shared" si="0"/>
        <v>45141.91</v>
      </c>
      <c r="J6" s="4">
        <f t="shared" si="0"/>
        <v>45141.91</v>
      </c>
      <c r="K6" s="4">
        <f t="shared" si="0"/>
        <v>45141.91</v>
      </c>
      <c r="L6" s="4">
        <f t="shared" si="0"/>
        <v>45141.91</v>
      </c>
      <c r="M6" s="4">
        <f t="shared" si="0"/>
        <v>45141.91</v>
      </c>
      <c r="N6" s="17">
        <f t="shared" si="0"/>
        <v>45141.91</v>
      </c>
      <c r="O6" s="21"/>
    </row>
    <row r="7" spans="1:16" ht="16.5" customHeight="1" x14ac:dyDescent="0.25">
      <c r="A7" s="5" t="s">
        <v>13</v>
      </c>
      <c r="B7" s="5"/>
      <c r="C7" s="6">
        <v>2325</v>
      </c>
      <c r="D7" s="6">
        <v>2480</v>
      </c>
      <c r="E7" s="6">
        <v>2550</v>
      </c>
      <c r="F7" s="6"/>
      <c r="G7" s="6"/>
      <c r="H7" s="6"/>
      <c r="I7" s="6"/>
      <c r="J7" s="6"/>
      <c r="K7" s="6"/>
      <c r="L7" s="6"/>
      <c r="M7" s="6"/>
      <c r="N7" s="18"/>
      <c r="O7" s="26">
        <f>SUM(C7:N7)</f>
        <v>7355</v>
      </c>
    </row>
    <row r="8" spans="1:16" s="2" customFormat="1" x14ac:dyDescent="0.25">
      <c r="A8" s="8" t="s">
        <v>14</v>
      </c>
      <c r="B8" s="8"/>
      <c r="C8" s="9">
        <f>SUM(C7)</f>
        <v>2325</v>
      </c>
      <c r="D8" s="9">
        <f t="shared" ref="D8:N8" si="1">SUM(D7)</f>
        <v>2480</v>
      </c>
      <c r="E8" s="9">
        <f t="shared" si="1"/>
        <v>2550</v>
      </c>
      <c r="F8" s="9">
        <f t="shared" si="1"/>
        <v>0</v>
      </c>
      <c r="G8" s="9">
        <f t="shared" si="1"/>
        <v>0</v>
      </c>
      <c r="H8" s="9">
        <f t="shared" si="1"/>
        <v>0</v>
      </c>
      <c r="I8" s="9">
        <f t="shared" si="1"/>
        <v>0</v>
      </c>
      <c r="J8" s="9">
        <f t="shared" si="1"/>
        <v>0</v>
      </c>
      <c r="K8" s="9">
        <f t="shared" si="1"/>
        <v>0</v>
      </c>
      <c r="L8" s="9">
        <f t="shared" si="1"/>
        <v>0</v>
      </c>
      <c r="M8" s="9">
        <f t="shared" si="1"/>
        <v>0</v>
      </c>
      <c r="N8" s="9">
        <f t="shared" si="1"/>
        <v>0</v>
      </c>
      <c r="O8" s="22"/>
    </row>
    <row r="9" spans="1:16" x14ac:dyDescent="0.25">
      <c r="A9" t="s">
        <v>24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3"/>
      <c r="O9" s="27"/>
      <c r="P9" s="24"/>
    </row>
    <row r="10" spans="1:16" x14ac:dyDescent="0.25">
      <c r="A10" s="7" t="s">
        <v>15</v>
      </c>
      <c r="B10" s="7">
        <v>212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26">
        <f>SUM(C10:N10)</f>
        <v>0</v>
      </c>
    </row>
    <row r="11" spans="1:16" x14ac:dyDescent="0.25">
      <c r="A11" s="7" t="s">
        <v>16</v>
      </c>
      <c r="B11" s="7">
        <v>221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8"/>
      <c r="O11" s="26">
        <f t="shared" ref="O11:O25" si="2">SUM(C11:N11)</f>
        <v>0</v>
      </c>
    </row>
    <row r="12" spans="1:16" x14ac:dyDescent="0.25">
      <c r="A12" s="7" t="s">
        <v>17</v>
      </c>
      <c r="B12" s="7">
        <v>222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8"/>
      <c r="O12" s="26">
        <f t="shared" si="2"/>
        <v>0</v>
      </c>
    </row>
    <row r="13" spans="1:16" x14ac:dyDescent="0.25">
      <c r="A13" s="7" t="s">
        <v>37</v>
      </c>
      <c r="B13" s="7">
        <v>223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18"/>
      <c r="O13" s="26">
        <f t="shared" si="2"/>
        <v>0</v>
      </c>
    </row>
    <row r="14" spans="1:16" x14ac:dyDescent="0.25">
      <c r="A14" s="7" t="s">
        <v>38</v>
      </c>
      <c r="B14" s="7">
        <v>224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18"/>
      <c r="O14" s="26">
        <f t="shared" si="2"/>
        <v>0</v>
      </c>
    </row>
    <row r="15" spans="1:16" x14ac:dyDescent="0.25">
      <c r="A15" s="7" t="s">
        <v>39</v>
      </c>
      <c r="B15" s="7">
        <v>225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8"/>
      <c r="O15" s="26">
        <f t="shared" si="2"/>
        <v>0</v>
      </c>
    </row>
    <row r="16" spans="1:16" x14ac:dyDescent="0.25">
      <c r="A16" s="7" t="s">
        <v>40</v>
      </c>
      <c r="B16" s="7">
        <v>226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18"/>
      <c r="O16" s="26">
        <f t="shared" si="2"/>
        <v>0</v>
      </c>
    </row>
    <row r="17" spans="1:15" x14ac:dyDescent="0.25">
      <c r="A17" s="7" t="s">
        <v>41</v>
      </c>
      <c r="B17" s="7">
        <v>227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18"/>
      <c r="O17" s="26">
        <f t="shared" si="2"/>
        <v>0</v>
      </c>
    </row>
    <row r="18" spans="1:15" x14ac:dyDescent="0.25">
      <c r="A18" s="7" t="s">
        <v>42</v>
      </c>
      <c r="B18" s="7">
        <v>290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18"/>
      <c r="O18" s="26">
        <f t="shared" si="2"/>
        <v>0</v>
      </c>
    </row>
    <row r="19" spans="1:15" x14ac:dyDescent="0.25">
      <c r="A19" s="7" t="s">
        <v>19</v>
      </c>
      <c r="B19" s="7">
        <v>310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8"/>
      <c r="O19" s="26">
        <f t="shared" si="2"/>
        <v>0</v>
      </c>
    </row>
    <row r="20" spans="1:15" x14ac:dyDescent="0.25">
      <c r="A20" s="7" t="s">
        <v>43</v>
      </c>
      <c r="B20" s="7">
        <v>341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18"/>
      <c r="O20" s="26">
        <f t="shared" si="2"/>
        <v>0</v>
      </c>
    </row>
    <row r="21" spans="1:15" x14ac:dyDescent="0.25">
      <c r="A21" s="7" t="s">
        <v>21</v>
      </c>
      <c r="B21" s="7">
        <v>343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18"/>
      <c r="O21" s="26">
        <f t="shared" si="2"/>
        <v>0</v>
      </c>
    </row>
    <row r="22" spans="1:15" x14ac:dyDescent="0.25">
      <c r="A22" s="7" t="s">
        <v>44</v>
      </c>
      <c r="B22" s="7">
        <v>344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18"/>
      <c r="O22" s="26">
        <f t="shared" si="2"/>
        <v>0</v>
      </c>
    </row>
    <row r="23" spans="1:15" x14ac:dyDescent="0.25">
      <c r="A23" s="7" t="s">
        <v>20</v>
      </c>
      <c r="B23" s="7">
        <v>345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8"/>
      <c r="O23" s="26">
        <f t="shared" si="2"/>
        <v>0</v>
      </c>
    </row>
    <row r="24" spans="1:15" x14ac:dyDescent="0.25">
      <c r="A24" s="7" t="s">
        <v>22</v>
      </c>
      <c r="B24" s="7">
        <v>346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18"/>
      <c r="O24" s="26">
        <f t="shared" si="2"/>
        <v>0</v>
      </c>
    </row>
    <row r="25" spans="1:15" s="2" customFormat="1" x14ac:dyDescent="0.25">
      <c r="A25" s="12" t="s">
        <v>23</v>
      </c>
      <c r="B25" s="12"/>
      <c r="C25" s="13">
        <f t="shared" ref="C25:N25" si="3">SUM(C10:C24)</f>
        <v>0</v>
      </c>
      <c r="D25" s="13">
        <f t="shared" si="3"/>
        <v>0</v>
      </c>
      <c r="E25" s="13">
        <f t="shared" si="3"/>
        <v>0</v>
      </c>
      <c r="F25" s="13">
        <f t="shared" si="3"/>
        <v>0</v>
      </c>
      <c r="G25" s="13">
        <f t="shared" si="3"/>
        <v>0</v>
      </c>
      <c r="H25" s="13">
        <f t="shared" si="3"/>
        <v>0</v>
      </c>
      <c r="I25" s="13">
        <f t="shared" si="3"/>
        <v>0</v>
      </c>
      <c r="J25" s="13">
        <f t="shared" si="3"/>
        <v>0</v>
      </c>
      <c r="K25" s="13">
        <f t="shared" si="3"/>
        <v>0</v>
      </c>
      <c r="L25" s="13">
        <f t="shared" si="3"/>
        <v>0</v>
      </c>
      <c r="M25" s="13">
        <f t="shared" si="3"/>
        <v>0</v>
      </c>
      <c r="N25" s="19">
        <f t="shared" si="3"/>
        <v>0</v>
      </c>
      <c r="O25" s="13">
        <f t="shared" si="2"/>
        <v>0</v>
      </c>
    </row>
    <row r="26" spans="1:15" s="2" customFormat="1" x14ac:dyDescent="0.25">
      <c r="A26" s="10" t="s">
        <v>12</v>
      </c>
      <c r="B26" s="10"/>
      <c r="C26" s="11">
        <f t="shared" ref="C26:N26" si="4">C6+C8-C25</f>
        <v>40111.910000000003</v>
      </c>
      <c r="D26" s="11">
        <f t="shared" si="4"/>
        <v>42591.91</v>
      </c>
      <c r="E26" s="11">
        <f t="shared" si="4"/>
        <v>45141.91</v>
      </c>
      <c r="F26" s="11">
        <f t="shared" si="4"/>
        <v>45141.91</v>
      </c>
      <c r="G26" s="11">
        <f t="shared" si="4"/>
        <v>45141.91</v>
      </c>
      <c r="H26" s="11">
        <f t="shared" si="4"/>
        <v>45141.91</v>
      </c>
      <c r="I26" s="11">
        <f t="shared" si="4"/>
        <v>45141.91</v>
      </c>
      <c r="J26" s="11">
        <f t="shared" si="4"/>
        <v>45141.91</v>
      </c>
      <c r="K26" s="11">
        <f t="shared" si="4"/>
        <v>45141.91</v>
      </c>
      <c r="L26" s="11">
        <f t="shared" si="4"/>
        <v>45141.91</v>
      </c>
      <c r="M26" s="11">
        <f t="shared" si="4"/>
        <v>45141.91</v>
      </c>
      <c r="N26" s="20">
        <f t="shared" si="4"/>
        <v>45141.91</v>
      </c>
      <c r="O26" s="11"/>
    </row>
    <row r="27" spans="1:15" ht="47.25" customHeight="1" x14ac:dyDescent="0.25">
      <c r="C27" s="25"/>
    </row>
    <row r="28" spans="1:15" x14ac:dyDescent="0.25">
      <c r="A28" s="50" t="s">
        <v>25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</row>
    <row r="29" spans="1:15" x14ac:dyDescent="0.25">
      <c r="A29" s="50" t="s">
        <v>48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</row>
    <row r="30" spans="1:15" x14ac:dyDescent="0.25">
      <c r="A30" s="50" t="s">
        <v>29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</row>
    <row r="32" spans="1:15" x14ac:dyDescent="0.25">
      <c r="A32" s="15"/>
      <c r="B32" s="15" t="s">
        <v>18</v>
      </c>
      <c r="C32" s="15" t="s">
        <v>0</v>
      </c>
      <c r="D32" s="15" t="s">
        <v>1</v>
      </c>
      <c r="E32" s="15" t="s">
        <v>2</v>
      </c>
      <c r="F32" s="15" t="s">
        <v>3</v>
      </c>
      <c r="G32" s="15" t="s">
        <v>4</v>
      </c>
      <c r="H32" s="15" t="s">
        <v>5</v>
      </c>
      <c r="I32" s="15" t="s">
        <v>6</v>
      </c>
      <c r="J32" s="15" t="s">
        <v>7</v>
      </c>
      <c r="K32" s="15" t="s">
        <v>8</v>
      </c>
      <c r="L32" s="15" t="s">
        <v>9</v>
      </c>
      <c r="M32" s="15" t="s">
        <v>10</v>
      </c>
      <c r="N32" s="15" t="s">
        <v>11</v>
      </c>
      <c r="O32" s="15" t="s">
        <v>28</v>
      </c>
    </row>
    <row r="33" spans="1:15" x14ac:dyDescent="0.25">
      <c r="A33" s="3" t="s">
        <v>12</v>
      </c>
      <c r="B33" s="3"/>
      <c r="C33" s="4">
        <v>196116.72</v>
      </c>
      <c r="D33" s="4">
        <f t="shared" ref="D33:N33" si="5">C54</f>
        <v>256118.47</v>
      </c>
      <c r="E33" s="4">
        <f t="shared" si="5"/>
        <v>222473.65999999997</v>
      </c>
      <c r="F33" s="4">
        <f t="shared" si="5"/>
        <v>179322.22999999998</v>
      </c>
      <c r="G33" s="4">
        <f t="shared" si="5"/>
        <v>116383.97999999998</v>
      </c>
      <c r="H33" s="4">
        <f t="shared" si="5"/>
        <v>47466.819999999978</v>
      </c>
      <c r="I33" s="4">
        <f t="shared" si="5"/>
        <v>43206.819999999978</v>
      </c>
      <c r="J33" s="4">
        <f t="shared" si="5"/>
        <v>43206.819999999978</v>
      </c>
      <c r="K33" s="4">
        <f t="shared" si="5"/>
        <v>49644.25999999998</v>
      </c>
      <c r="L33" s="4">
        <f t="shared" si="5"/>
        <v>49644.25999999998</v>
      </c>
      <c r="M33" s="4">
        <f t="shared" si="5"/>
        <v>49644.25999999998</v>
      </c>
      <c r="N33" s="4">
        <f t="shared" si="5"/>
        <v>49644.25999999998</v>
      </c>
      <c r="O33" s="21"/>
    </row>
    <row r="34" spans="1:15" x14ac:dyDescent="0.25">
      <c r="A34" s="8" t="s">
        <v>14</v>
      </c>
      <c r="B34" s="8"/>
      <c r="C34" s="9">
        <v>141257.5</v>
      </c>
      <c r="D34" s="9">
        <v>150826</v>
      </c>
      <c r="E34" s="9">
        <v>112862</v>
      </c>
      <c r="F34" s="9">
        <v>4220</v>
      </c>
      <c r="G34" s="9"/>
      <c r="H34" s="9">
        <v>1240</v>
      </c>
      <c r="I34" s="9"/>
      <c r="J34" s="9">
        <v>18367.439999999999</v>
      </c>
      <c r="K34" s="9"/>
      <c r="L34" s="9"/>
      <c r="M34" s="9"/>
      <c r="N34" s="9"/>
      <c r="O34" s="9">
        <f>SUM(C34:N34)</f>
        <v>428772.94</v>
      </c>
    </row>
    <row r="35" spans="1:15" x14ac:dyDescent="0.25">
      <c r="A35" t="s">
        <v>24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5" x14ac:dyDescent="0.25">
      <c r="A36" s="7" t="s">
        <v>26</v>
      </c>
      <c r="B36" s="7">
        <v>211</v>
      </c>
      <c r="C36" s="6">
        <v>80375.75</v>
      </c>
      <c r="D36" s="6">
        <v>91663.76</v>
      </c>
      <c r="E36" s="6">
        <v>92679.39</v>
      </c>
      <c r="F36" s="6">
        <v>22639.54</v>
      </c>
      <c r="G36" s="6">
        <v>28346.36</v>
      </c>
      <c r="H36" s="6">
        <v>2304.16</v>
      </c>
      <c r="I36" s="6"/>
      <c r="J36" s="6">
        <v>1152.08</v>
      </c>
      <c r="K36" s="6"/>
      <c r="L36" s="6"/>
      <c r="M36" s="6"/>
      <c r="N36" s="6"/>
      <c r="O36" s="26">
        <f>SUM(C36:N36)</f>
        <v>319161.03999999998</v>
      </c>
    </row>
    <row r="37" spans="1:15" x14ac:dyDescent="0.25">
      <c r="A37" s="7" t="s">
        <v>27</v>
      </c>
      <c r="B37" s="7">
        <v>213</v>
      </c>
      <c r="C37" s="6"/>
      <c r="D37" s="6">
        <v>27900.2</v>
      </c>
      <c r="E37" s="6">
        <v>27651.040000000001</v>
      </c>
      <c r="F37" s="6">
        <v>28038.71</v>
      </c>
      <c r="G37" s="6">
        <v>11752.9</v>
      </c>
      <c r="H37" s="6">
        <v>695.84</v>
      </c>
      <c r="I37" s="6"/>
      <c r="J37" s="6">
        <v>347.92</v>
      </c>
      <c r="K37" s="6"/>
      <c r="L37" s="6"/>
      <c r="M37" s="6"/>
      <c r="N37" s="6"/>
      <c r="O37" s="26">
        <f t="shared" ref="O37:O53" si="6">SUM(C37:N37)</f>
        <v>96386.61</v>
      </c>
    </row>
    <row r="38" spans="1:15" x14ac:dyDescent="0.25">
      <c r="A38" s="7" t="s">
        <v>15</v>
      </c>
      <c r="B38" s="7">
        <v>212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26">
        <f t="shared" si="6"/>
        <v>0</v>
      </c>
    </row>
    <row r="39" spans="1:15" x14ac:dyDescent="0.25">
      <c r="A39" s="7" t="s">
        <v>16</v>
      </c>
      <c r="B39" s="7">
        <v>221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26">
        <f t="shared" si="6"/>
        <v>0</v>
      </c>
    </row>
    <row r="40" spans="1:15" x14ac:dyDescent="0.25">
      <c r="A40" s="7" t="s">
        <v>17</v>
      </c>
      <c r="B40" s="7">
        <v>222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26">
        <f t="shared" si="6"/>
        <v>0</v>
      </c>
    </row>
    <row r="41" spans="1:15" x14ac:dyDescent="0.25">
      <c r="A41" s="7" t="s">
        <v>37</v>
      </c>
      <c r="B41" s="7">
        <v>223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26">
        <f t="shared" si="6"/>
        <v>0</v>
      </c>
    </row>
    <row r="42" spans="1:15" x14ac:dyDescent="0.25">
      <c r="A42" s="7" t="s">
        <v>38</v>
      </c>
      <c r="B42" s="7">
        <v>224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26">
        <f t="shared" si="6"/>
        <v>0</v>
      </c>
    </row>
    <row r="43" spans="1:15" x14ac:dyDescent="0.25">
      <c r="A43" s="7" t="s">
        <v>39</v>
      </c>
      <c r="B43" s="7">
        <v>225</v>
      </c>
      <c r="C43" s="6"/>
      <c r="D43" s="6"/>
      <c r="E43" s="6">
        <v>6350</v>
      </c>
      <c r="F43" s="6"/>
      <c r="G43" s="6">
        <v>4500</v>
      </c>
      <c r="H43" s="6">
        <v>2500</v>
      </c>
      <c r="I43" s="6"/>
      <c r="J43" s="6"/>
      <c r="K43" s="6"/>
      <c r="L43" s="6"/>
      <c r="M43" s="6"/>
      <c r="N43" s="6"/>
      <c r="O43" s="26">
        <f t="shared" si="6"/>
        <v>13350</v>
      </c>
    </row>
    <row r="44" spans="1:15" x14ac:dyDescent="0.25">
      <c r="A44" s="7" t="s">
        <v>40</v>
      </c>
      <c r="B44" s="7">
        <v>226</v>
      </c>
      <c r="C44" s="6">
        <v>1500</v>
      </c>
      <c r="D44" s="6">
        <v>17442.25</v>
      </c>
      <c r="E44" s="6">
        <v>5000</v>
      </c>
      <c r="F44" s="6">
        <v>1000</v>
      </c>
      <c r="G44" s="6">
        <v>1930</v>
      </c>
      <c r="H44" s="6"/>
      <c r="I44" s="6"/>
      <c r="J44" s="6">
        <v>1930</v>
      </c>
      <c r="K44" s="6"/>
      <c r="L44" s="6"/>
      <c r="M44" s="6"/>
      <c r="N44" s="6"/>
      <c r="O44" s="26">
        <f t="shared" si="6"/>
        <v>28802.25</v>
      </c>
    </row>
    <row r="45" spans="1:15" x14ac:dyDescent="0.25">
      <c r="A45" s="7" t="s">
        <v>41</v>
      </c>
      <c r="B45" s="7">
        <v>228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26">
        <f t="shared" si="6"/>
        <v>0</v>
      </c>
    </row>
    <row r="46" spans="1:15" x14ac:dyDescent="0.25">
      <c r="A46" s="7" t="s">
        <v>42</v>
      </c>
      <c r="B46" s="7">
        <v>290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26">
        <f t="shared" si="6"/>
        <v>0</v>
      </c>
    </row>
    <row r="47" spans="1:15" x14ac:dyDescent="0.25">
      <c r="A47" s="7" t="s">
        <v>19</v>
      </c>
      <c r="B47" s="7">
        <v>310</v>
      </c>
      <c r="C47" s="6"/>
      <c r="D47" s="6">
        <v>10670</v>
      </c>
      <c r="E47" s="6"/>
      <c r="F47" s="6">
        <v>15480</v>
      </c>
      <c r="G47" s="6"/>
      <c r="H47" s="6"/>
      <c r="I47" s="6"/>
      <c r="J47" s="6"/>
      <c r="K47" s="6"/>
      <c r="L47" s="6"/>
      <c r="M47" s="6"/>
      <c r="N47" s="6"/>
      <c r="O47" s="26">
        <f t="shared" si="6"/>
        <v>26150</v>
      </c>
    </row>
    <row r="48" spans="1:15" x14ac:dyDescent="0.25">
      <c r="A48" s="7" t="s">
        <v>43</v>
      </c>
      <c r="B48" s="7">
        <v>341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26">
        <f t="shared" si="6"/>
        <v>0</v>
      </c>
    </row>
    <row r="49" spans="1:15" x14ac:dyDescent="0.25">
      <c r="A49" s="7" t="s">
        <v>21</v>
      </c>
      <c r="B49" s="7">
        <v>343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26">
        <f t="shared" si="6"/>
        <v>0</v>
      </c>
    </row>
    <row r="50" spans="1:15" x14ac:dyDescent="0.25">
      <c r="A50" s="7" t="s">
        <v>44</v>
      </c>
      <c r="B50" s="7">
        <v>344</v>
      </c>
      <c r="C50" s="6"/>
      <c r="D50" s="6"/>
      <c r="E50" s="6">
        <v>10808</v>
      </c>
      <c r="F50" s="6"/>
      <c r="G50" s="6">
        <v>22387.9</v>
      </c>
      <c r="H50" s="6"/>
      <c r="I50" s="6"/>
      <c r="J50" s="6"/>
      <c r="K50" s="6"/>
      <c r="L50" s="6"/>
      <c r="M50" s="6"/>
      <c r="N50" s="6"/>
      <c r="O50" s="26">
        <f t="shared" si="6"/>
        <v>33195.9</v>
      </c>
    </row>
    <row r="51" spans="1:15" x14ac:dyDescent="0.25">
      <c r="A51" s="7" t="s">
        <v>20</v>
      </c>
      <c r="B51" s="7">
        <v>345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26"/>
    </row>
    <row r="52" spans="1:15" x14ac:dyDescent="0.25">
      <c r="A52" s="7" t="s">
        <v>22</v>
      </c>
      <c r="B52" s="7">
        <v>346</v>
      </c>
      <c r="C52" s="6"/>
      <c r="D52" s="6">
        <v>36794.6</v>
      </c>
      <c r="E52" s="6">
        <v>13525</v>
      </c>
      <c r="F52" s="6"/>
      <c r="G52" s="6"/>
      <c r="H52" s="6"/>
      <c r="I52" s="6"/>
      <c r="J52" s="6">
        <v>8500</v>
      </c>
      <c r="K52" s="6"/>
      <c r="L52" s="6"/>
      <c r="M52" s="6"/>
      <c r="N52" s="6"/>
      <c r="O52" s="26">
        <f t="shared" si="6"/>
        <v>58819.6</v>
      </c>
    </row>
    <row r="53" spans="1:15" x14ac:dyDescent="0.25">
      <c r="A53" s="12" t="s">
        <v>23</v>
      </c>
      <c r="B53" s="12"/>
      <c r="C53" s="13">
        <f t="shared" ref="C53:N53" si="7">SUM(C36:C52)</f>
        <v>81875.75</v>
      </c>
      <c r="D53" s="13">
        <f t="shared" si="7"/>
        <v>184470.81</v>
      </c>
      <c r="E53" s="13">
        <f t="shared" si="7"/>
        <v>156013.43</v>
      </c>
      <c r="F53" s="13">
        <f t="shared" si="7"/>
        <v>67158.25</v>
      </c>
      <c r="G53" s="13">
        <f t="shared" si="7"/>
        <v>68917.16</v>
      </c>
      <c r="H53" s="13">
        <f t="shared" si="7"/>
        <v>5500</v>
      </c>
      <c r="I53" s="13">
        <f t="shared" si="7"/>
        <v>0</v>
      </c>
      <c r="J53" s="13">
        <f t="shared" si="7"/>
        <v>11930</v>
      </c>
      <c r="K53" s="13">
        <f t="shared" si="7"/>
        <v>0</v>
      </c>
      <c r="L53" s="13">
        <f t="shared" si="7"/>
        <v>0</v>
      </c>
      <c r="M53" s="13">
        <f t="shared" si="7"/>
        <v>0</v>
      </c>
      <c r="N53" s="13">
        <f t="shared" si="7"/>
        <v>0</v>
      </c>
      <c r="O53" s="13">
        <f t="shared" si="6"/>
        <v>575865.4</v>
      </c>
    </row>
    <row r="54" spans="1:15" x14ac:dyDescent="0.25">
      <c r="A54" s="10" t="s">
        <v>12</v>
      </c>
      <c r="B54" s="10"/>
      <c r="C54" s="11">
        <v>256118.47</v>
      </c>
      <c r="D54" s="11">
        <f t="shared" ref="D54:N54" si="8">D33+D34-D53</f>
        <v>222473.65999999997</v>
      </c>
      <c r="E54" s="11">
        <f t="shared" si="8"/>
        <v>179322.22999999998</v>
      </c>
      <c r="F54" s="11">
        <f t="shared" si="8"/>
        <v>116383.97999999998</v>
      </c>
      <c r="G54" s="11">
        <f t="shared" si="8"/>
        <v>47466.819999999978</v>
      </c>
      <c r="H54" s="11">
        <f t="shared" si="8"/>
        <v>43206.819999999978</v>
      </c>
      <c r="I54" s="11">
        <f t="shared" si="8"/>
        <v>43206.819999999978</v>
      </c>
      <c r="J54" s="11">
        <f t="shared" si="8"/>
        <v>49644.25999999998</v>
      </c>
      <c r="K54" s="11">
        <f t="shared" si="8"/>
        <v>49644.25999999998</v>
      </c>
      <c r="L54" s="11">
        <f t="shared" si="8"/>
        <v>49644.25999999998</v>
      </c>
      <c r="M54" s="11">
        <f t="shared" si="8"/>
        <v>49644.25999999998</v>
      </c>
      <c r="N54" s="11">
        <f t="shared" si="8"/>
        <v>49644.25999999998</v>
      </c>
      <c r="O54" s="11"/>
    </row>
    <row r="55" spans="1:15" ht="39" customHeight="1" x14ac:dyDescent="0.25"/>
    <row r="56" spans="1:15" x14ac:dyDescent="0.25">
      <c r="A56" s="28" t="s">
        <v>12</v>
      </c>
      <c r="B56" s="28"/>
      <c r="C56" s="29">
        <v>187938.08</v>
      </c>
      <c r="D56" s="29">
        <f>C59</f>
        <v>183760.82999999996</v>
      </c>
      <c r="E56" s="29">
        <f>D59</f>
        <v>146229.46999999994</v>
      </c>
      <c r="F56" s="29">
        <f t="shared" ref="F56:N56" si="9">E59</f>
        <v>93616.239999999932</v>
      </c>
      <c r="G56" s="29">
        <f t="shared" si="9"/>
        <v>45469.989999999932</v>
      </c>
      <c r="H56" s="29">
        <f t="shared" si="9"/>
        <v>5370.7299999999304</v>
      </c>
      <c r="I56" s="29">
        <f t="shared" si="9"/>
        <v>3114.7299999999304</v>
      </c>
      <c r="J56" s="29">
        <f t="shared" si="9"/>
        <v>3114.7299999999304</v>
      </c>
      <c r="K56" s="29">
        <f t="shared" si="9"/>
        <v>12635.193999999929</v>
      </c>
      <c r="L56" s="29">
        <f t="shared" si="9"/>
        <v>12635.193999999929</v>
      </c>
      <c r="M56" s="29">
        <f t="shared" si="9"/>
        <v>12635.193999999929</v>
      </c>
      <c r="N56" s="29">
        <f t="shared" si="9"/>
        <v>12635.193999999929</v>
      </c>
      <c r="O56" s="29"/>
    </row>
    <row r="57" spans="1:15" x14ac:dyDescent="0.25">
      <c r="A57" s="30" t="s">
        <v>30</v>
      </c>
      <c r="B57" s="30">
        <v>60</v>
      </c>
      <c r="C57" s="31">
        <f>C34*0.6</f>
        <v>84754.5</v>
      </c>
      <c r="D57" s="31">
        <f t="shared" ref="D57:N57" si="10">D34*0.6</f>
        <v>90495.599999999991</v>
      </c>
      <c r="E57" s="31">
        <f t="shared" si="10"/>
        <v>67717.2</v>
      </c>
      <c r="F57" s="31">
        <f t="shared" si="10"/>
        <v>2532</v>
      </c>
      <c r="G57" s="31">
        <f t="shared" si="10"/>
        <v>0</v>
      </c>
      <c r="H57" s="31">
        <f t="shared" si="10"/>
        <v>744</v>
      </c>
      <c r="I57" s="31">
        <f t="shared" si="10"/>
        <v>0</v>
      </c>
      <c r="J57" s="31">
        <f t="shared" si="10"/>
        <v>11020.463999999998</v>
      </c>
      <c r="K57" s="31">
        <f t="shared" si="10"/>
        <v>0</v>
      </c>
      <c r="L57" s="31">
        <f t="shared" si="10"/>
        <v>0</v>
      </c>
      <c r="M57" s="31">
        <f t="shared" si="10"/>
        <v>0</v>
      </c>
      <c r="N57" s="31">
        <f t="shared" si="10"/>
        <v>0</v>
      </c>
      <c r="O57" s="31">
        <f>SUM(C57:N57)</f>
        <v>257263.764</v>
      </c>
    </row>
    <row r="58" spans="1:15" x14ac:dyDescent="0.25">
      <c r="A58" s="30" t="s">
        <v>31</v>
      </c>
      <c r="B58" s="30"/>
      <c r="C58" s="31">
        <f t="shared" ref="C58:N58" si="11">C36+C37+C72</f>
        <v>88931.75</v>
      </c>
      <c r="D58" s="31">
        <f t="shared" si="11"/>
        <v>128026.95999999999</v>
      </c>
      <c r="E58" s="31">
        <f t="shared" si="11"/>
        <v>120330.43</v>
      </c>
      <c r="F58" s="31">
        <f t="shared" si="11"/>
        <v>50678.25</v>
      </c>
      <c r="G58" s="31">
        <f t="shared" si="11"/>
        <v>40099.26</v>
      </c>
      <c r="H58" s="31">
        <f t="shared" si="11"/>
        <v>3000</v>
      </c>
      <c r="I58" s="31">
        <f t="shared" si="11"/>
        <v>0</v>
      </c>
      <c r="J58" s="31">
        <f t="shared" si="11"/>
        <v>1500</v>
      </c>
      <c r="K58" s="31">
        <f t="shared" si="11"/>
        <v>0</v>
      </c>
      <c r="L58" s="31">
        <f t="shared" si="11"/>
        <v>0</v>
      </c>
      <c r="M58" s="31">
        <f t="shared" si="11"/>
        <v>0</v>
      </c>
      <c r="N58" s="31">
        <f t="shared" si="11"/>
        <v>0</v>
      </c>
      <c r="O58" s="31">
        <f>SUM(C58:N58)</f>
        <v>432566.65</v>
      </c>
    </row>
    <row r="59" spans="1:15" x14ac:dyDescent="0.25">
      <c r="A59" s="28" t="s">
        <v>32</v>
      </c>
      <c r="B59" s="28"/>
      <c r="C59" s="29">
        <f>C56+C57-C58</f>
        <v>183760.82999999996</v>
      </c>
      <c r="D59" s="29">
        <f t="shared" ref="D59:L59" si="12">D56+D57-D58</f>
        <v>146229.46999999994</v>
      </c>
      <c r="E59" s="29">
        <f t="shared" si="12"/>
        <v>93616.239999999932</v>
      </c>
      <c r="F59" s="29">
        <f t="shared" si="12"/>
        <v>45469.989999999932</v>
      </c>
      <c r="G59" s="29">
        <f t="shared" si="12"/>
        <v>5370.7299999999304</v>
      </c>
      <c r="H59" s="29">
        <f t="shared" si="12"/>
        <v>3114.7299999999304</v>
      </c>
      <c r="I59" s="29">
        <f t="shared" si="12"/>
        <v>3114.7299999999304</v>
      </c>
      <c r="J59" s="29">
        <f t="shared" si="12"/>
        <v>12635.193999999929</v>
      </c>
      <c r="K59" s="29">
        <f t="shared" si="12"/>
        <v>12635.193999999929</v>
      </c>
      <c r="L59" s="29">
        <f t="shared" si="12"/>
        <v>12635.193999999929</v>
      </c>
      <c r="M59" s="29">
        <f t="shared" ref="M59:N59" si="13">M56+M57-M58</f>
        <v>12635.193999999929</v>
      </c>
      <c r="N59" s="29">
        <f t="shared" si="13"/>
        <v>12635.193999999929</v>
      </c>
      <c r="O59" s="29"/>
    </row>
    <row r="60" spans="1:15" x14ac:dyDescent="0.25">
      <c r="A60" s="32"/>
      <c r="B60" s="32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</row>
    <row r="61" spans="1:15" x14ac:dyDescent="0.25">
      <c r="A61" s="34" t="s">
        <v>12</v>
      </c>
      <c r="B61" s="34"/>
      <c r="C61" s="35"/>
      <c r="D61" s="35">
        <f>C64</f>
        <v>0</v>
      </c>
      <c r="E61" s="35">
        <f t="shared" ref="E61:N61" si="14">D64</f>
        <v>0</v>
      </c>
      <c r="F61" s="35">
        <f t="shared" si="14"/>
        <v>-6350</v>
      </c>
      <c r="G61" s="35">
        <f t="shared" si="14"/>
        <v>-6350</v>
      </c>
      <c r="H61" s="35">
        <f t="shared" si="14"/>
        <v>-6350</v>
      </c>
      <c r="I61" s="35">
        <f t="shared" si="14"/>
        <v>-8850</v>
      </c>
      <c r="J61" s="35">
        <f t="shared" si="14"/>
        <v>-8850</v>
      </c>
      <c r="K61" s="35">
        <f t="shared" si="14"/>
        <v>-8850</v>
      </c>
      <c r="L61" s="35">
        <f t="shared" si="14"/>
        <v>-8850</v>
      </c>
      <c r="M61" s="35">
        <f t="shared" si="14"/>
        <v>-8850</v>
      </c>
      <c r="N61" s="35">
        <f t="shared" si="14"/>
        <v>-8850</v>
      </c>
      <c r="O61" s="35"/>
    </row>
    <row r="62" spans="1:15" x14ac:dyDescent="0.25">
      <c r="A62" s="36" t="s">
        <v>33</v>
      </c>
      <c r="B62" s="36">
        <v>0</v>
      </c>
      <c r="C62" s="37">
        <f t="shared" ref="C62:N62" si="15">C34*$B$62/100</f>
        <v>0</v>
      </c>
      <c r="D62" s="37">
        <f t="shared" si="15"/>
        <v>0</v>
      </c>
      <c r="E62" s="37">
        <f t="shared" si="15"/>
        <v>0</v>
      </c>
      <c r="F62" s="37">
        <f t="shared" si="15"/>
        <v>0</v>
      </c>
      <c r="G62" s="37">
        <f t="shared" si="15"/>
        <v>0</v>
      </c>
      <c r="H62" s="37">
        <f t="shared" si="15"/>
        <v>0</v>
      </c>
      <c r="I62" s="37">
        <f t="shared" si="15"/>
        <v>0</v>
      </c>
      <c r="J62" s="37">
        <f t="shared" si="15"/>
        <v>0</v>
      </c>
      <c r="K62" s="37">
        <f t="shared" si="15"/>
        <v>0</v>
      </c>
      <c r="L62" s="37">
        <f t="shared" si="15"/>
        <v>0</v>
      </c>
      <c r="M62" s="37">
        <f t="shared" si="15"/>
        <v>0</v>
      </c>
      <c r="N62" s="37">
        <f t="shared" si="15"/>
        <v>0</v>
      </c>
      <c r="O62" s="38">
        <f>SUM(C62:N62)</f>
        <v>0</v>
      </c>
    </row>
    <row r="63" spans="1:15" x14ac:dyDescent="0.25">
      <c r="A63" s="36" t="s">
        <v>34</v>
      </c>
      <c r="B63" s="36"/>
      <c r="C63" s="37">
        <f t="shared" ref="C63:N63" si="16">C41+C42+C43</f>
        <v>0</v>
      </c>
      <c r="D63" s="37">
        <v>0</v>
      </c>
      <c r="E63" s="37">
        <f t="shared" si="16"/>
        <v>6350</v>
      </c>
      <c r="F63" s="37"/>
      <c r="G63" s="37"/>
      <c r="H63" s="37">
        <f t="shared" si="16"/>
        <v>2500</v>
      </c>
      <c r="I63" s="37">
        <f t="shared" si="16"/>
        <v>0</v>
      </c>
      <c r="J63" s="37">
        <f t="shared" si="16"/>
        <v>0</v>
      </c>
      <c r="K63" s="37">
        <f t="shared" si="16"/>
        <v>0</v>
      </c>
      <c r="L63" s="37">
        <f t="shared" si="16"/>
        <v>0</v>
      </c>
      <c r="M63" s="37">
        <f t="shared" si="16"/>
        <v>0</v>
      </c>
      <c r="N63" s="37">
        <f t="shared" si="16"/>
        <v>0</v>
      </c>
      <c r="O63" s="38">
        <f>SUM(C63:N63)</f>
        <v>8850</v>
      </c>
    </row>
    <row r="64" spans="1:15" x14ac:dyDescent="0.25">
      <c r="A64" s="34" t="s">
        <v>32</v>
      </c>
      <c r="B64" s="34"/>
      <c r="C64" s="35">
        <f>C61+C62-C63</f>
        <v>0</v>
      </c>
      <c r="D64" s="35">
        <f t="shared" ref="D64:N64" si="17">D61+D62-D63</f>
        <v>0</v>
      </c>
      <c r="E64" s="35">
        <f t="shared" si="17"/>
        <v>-6350</v>
      </c>
      <c r="F64" s="35">
        <f t="shared" si="17"/>
        <v>-6350</v>
      </c>
      <c r="G64" s="35">
        <f t="shared" si="17"/>
        <v>-6350</v>
      </c>
      <c r="H64" s="35">
        <f t="shared" si="17"/>
        <v>-8850</v>
      </c>
      <c r="I64" s="35">
        <f t="shared" si="17"/>
        <v>-8850</v>
      </c>
      <c r="J64" s="35">
        <f t="shared" si="17"/>
        <v>-8850</v>
      </c>
      <c r="K64" s="35">
        <f t="shared" si="17"/>
        <v>-8850</v>
      </c>
      <c r="L64" s="35">
        <f t="shared" si="17"/>
        <v>-8850</v>
      </c>
      <c r="M64" s="35">
        <f t="shared" si="17"/>
        <v>-8850</v>
      </c>
      <c r="N64" s="35">
        <f t="shared" si="17"/>
        <v>-8850</v>
      </c>
      <c r="O64" s="35"/>
    </row>
    <row r="65" spans="1:15" x14ac:dyDescent="0.25">
      <c r="A65" s="32"/>
      <c r="B65" s="32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</row>
    <row r="66" spans="1:15" x14ac:dyDescent="0.25">
      <c r="A66" s="39" t="s">
        <v>12</v>
      </c>
      <c r="B66" s="39"/>
      <c r="C66" s="40">
        <v>8178.64</v>
      </c>
      <c r="D66" s="40">
        <f>C69</f>
        <v>71737.64</v>
      </c>
      <c r="E66" s="40">
        <f t="shared" ref="E66:N66" si="18">D69</f>
        <v>75624.19</v>
      </c>
      <c r="F66" s="40">
        <f t="shared" si="18"/>
        <v>85085.99</v>
      </c>
      <c r="G66" s="40">
        <f t="shared" si="18"/>
        <v>70293.990000000005</v>
      </c>
      <c r="H66" s="40">
        <f t="shared" si="18"/>
        <v>41476.090000000004</v>
      </c>
      <c r="I66" s="40">
        <f t="shared" si="18"/>
        <v>39472.090000000004</v>
      </c>
      <c r="J66" s="40">
        <f t="shared" si="18"/>
        <v>39472.090000000004</v>
      </c>
      <c r="K66" s="40">
        <f t="shared" si="18"/>
        <v>36389.066000000006</v>
      </c>
      <c r="L66" s="40">
        <f t="shared" si="18"/>
        <v>36389.066000000006</v>
      </c>
      <c r="M66" s="40">
        <f t="shared" si="18"/>
        <v>36389.066000000006</v>
      </c>
      <c r="N66" s="40">
        <f t="shared" si="18"/>
        <v>36389.066000000006</v>
      </c>
      <c r="O66" s="40"/>
    </row>
    <row r="67" spans="1:15" x14ac:dyDescent="0.25">
      <c r="A67" s="41" t="s">
        <v>35</v>
      </c>
      <c r="B67" s="41">
        <v>40</v>
      </c>
      <c r="C67" s="42">
        <f>C34*0.4</f>
        <v>56503</v>
      </c>
      <c r="D67" s="42">
        <f t="shared" ref="D67:N67" si="19">D34*0.4</f>
        <v>60330.400000000001</v>
      </c>
      <c r="E67" s="42">
        <f t="shared" si="19"/>
        <v>45144.800000000003</v>
      </c>
      <c r="F67" s="42">
        <f t="shared" si="19"/>
        <v>1688</v>
      </c>
      <c r="G67" s="42">
        <f t="shared" si="19"/>
        <v>0</v>
      </c>
      <c r="H67" s="42">
        <f t="shared" si="19"/>
        <v>496</v>
      </c>
      <c r="I67" s="42">
        <f t="shared" si="19"/>
        <v>0</v>
      </c>
      <c r="J67" s="42">
        <f t="shared" si="19"/>
        <v>7346.9759999999997</v>
      </c>
      <c r="K67" s="42">
        <f t="shared" si="19"/>
        <v>0</v>
      </c>
      <c r="L67" s="42">
        <f t="shared" si="19"/>
        <v>0</v>
      </c>
      <c r="M67" s="42">
        <f t="shared" si="19"/>
        <v>0</v>
      </c>
      <c r="N67" s="42">
        <f t="shared" si="19"/>
        <v>0</v>
      </c>
      <c r="O67" s="43">
        <f>SUM(C67:N67)</f>
        <v>171509.17600000001</v>
      </c>
    </row>
    <row r="68" spans="1:15" x14ac:dyDescent="0.25">
      <c r="A68" s="41" t="s">
        <v>36</v>
      </c>
      <c r="B68" s="41"/>
      <c r="C68" s="42">
        <f>C38+C39+C40+C41+C43+C44+C45+C46+C47+C48+C49+C51+C52-C72+C50</f>
        <v>-7056</v>
      </c>
      <c r="D68" s="42">
        <f t="shared" ref="D68:M68" si="20">D38+D39+D40+D41+D43+D44+D45+D46+D47+D48+D49+D51+D52-D72+D50</f>
        <v>56443.85</v>
      </c>
      <c r="E68" s="42">
        <f t="shared" si="20"/>
        <v>35683</v>
      </c>
      <c r="F68" s="42">
        <f t="shared" si="20"/>
        <v>16480</v>
      </c>
      <c r="G68" s="42">
        <f t="shared" si="20"/>
        <v>28817.9</v>
      </c>
      <c r="H68" s="42">
        <f t="shared" si="20"/>
        <v>2500</v>
      </c>
      <c r="I68" s="42">
        <f t="shared" si="20"/>
        <v>0</v>
      </c>
      <c r="J68" s="42">
        <f t="shared" si="20"/>
        <v>10430</v>
      </c>
      <c r="K68" s="42">
        <f t="shared" si="20"/>
        <v>0</v>
      </c>
      <c r="L68" s="42">
        <f t="shared" si="20"/>
        <v>0</v>
      </c>
      <c r="M68" s="42">
        <f t="shared" si="20"/>
        <v>0</v>
      </c>
      <c r="N68" s="42">
        <f t="shared" ref="N68" si="21">SUM(N38:N51)</f>
        <v>0</v>
      </c>
      <c r="O68" s="43">
        <f>SUM(C68:N68)</f>
        <v>143298.75</v>
      </c>
    </row>
    <row r="69" spans="1:15" x14ac:dyDescent="0.25">
      <c r="A69" s="39" t="s">
        <v>32</v>
      </c>
      <c r="B69" s="39"/>
      <c r="C69" s="40">
        <f>C66+C67-C68</f>
        <v>71737.64</v>
      </c>
      <c r="D69" s="40">
        <f t="shared" ref="D69:N69" si="22">D66+D67-D68</f>
        <v>75624.19</v>
      </c>
      <c r="E69" s="40">
        <f t="shared" si="22"/>
        <v>85085.99</v>
      </c>
      <c r="F69" s="40">
        <f t="shared" si="22"/>
        <v>70293.990000000005</v>
      </c>
      <c r="G69" s="40">
        <f t="shared" si="22"/>
        <v>41476.090000000004</v>
      </c>
      <c r="H69" s="40">
        <f t="shared" si="22"/>
        <v>39472.090000000004</v>
      </c>
      <c r="I69" s="40">
        <f t="shared" si="22"/>
        <v>39472.090000000004</v>
      </c>
      <c r="J69" s="40">
        <f t="shared" si="22"/>
        <v>36389.066000000006</v>
      </c>
      <c r="K69" s="40">
        <f t="shared" si="22"/>
        <v>36389.066000000006</v>
      </c>
      <c r="L69" s="40">
        <f t="shared" si="22"/>
        <v>36389.066000000006</v>
      </c>
      <c r="M69" s="40">
        <f t="shared" si="22"/>
        <v>36389.066000000006</v>
      </c>
      <c r="N69" s="40">
        <f t="shared" si="22"/>
        <v>36389.066000000006</v>
      </c>
      <c r="O69" s="40"/>
    </row>
    <row r="70" spans="1:15" s="45" customFormat="1" x14ac:dyDescent="0.25"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7"/>
    </row>
    <row r="71" spans="1:15" x14ac:dyDescent="0.25">
      <c r="D71" s="44"/>
    </row>
    <row r="72" spans="1:15" x14ac:dyDescent="0.25">
      <c r="A72" t="s">
        <v>46</v>
      </c>
      <c r="C72">
        <v>8556</v>
      </c>
      <c r="D72" s="44">
        <v>8463</v>
      </c>
    </row>
    <row r="73" spans="1:15" s="45" customFormat="1" x14ac:dyDescent="0.25">
      <c r="A73" s="48"/>
      <c r="C73" s="46"/>
      <c r="D73" s="46"/>
      <c r="E73" s="46"/>
      <c r="F73" s="46"/>
      <c r="G73" s="46"/>
      <c r="H73" s="46"/>
      <c r="I73" s="46"/>
      <c r="O73" s="47"/>
    </row>
    <row r="74" spans="1:15" x14ac:dyDescent="0.25">
      <c r="C74" s="49">
        <f>C59+C69</f>
        <v>255498.46999999997</v>
      </c>
      <c r="D74" s="49">
        <f t="shared" ref="D74:J74" si="23">D59+D69</f>
        <v>221853.65999999995</v>
      </c>
      <c r="E74" s="49">
        <f t="shared" si="23"/>
        <v>178702.22999999992</v>
      </c>
      <c r="F74" s="49">
        <f t="shared" si="23"/>
        <v>115763.97999999994</v>
      </c>
      <c r="G74" s="49">
        <f t="shared" si="23"/>
        <v>46846.819999999934</v>
      </c>
      <c r="H74" s="49">
        <f t="shared" si="23"/>
        <v>42586.819999999934</v>
      </c>
      <c r="I74" s="49">
        <f t="shared" si="23"/>
        <v>42586.819999999934</v>
      </c>
      <c r="J74" s="49">
        <f t="shared" si="23"/>
        <v>49024.259999999937</v>
      </c>
      <c r="K74" s="44"/>
      <c r="L74" s="44"/>
      <c r="M74" s="44"/>
      <c r="N74" s="44"/>
    </row>
    <row r="76" spans="1:15" x14ac:dyDescent="0.25">
      <c r="F76" s="44"/>
      <c r="J76" s="2" t="s">
        <v>45</v>
      </c>
    </row>
  </sheetData>
  <mergeCells count="6">
    <mergeCell ref="A30:N30"/>
    <mergeCell ref="A1:N1"/>
    <mergeCell ref="A2:N2"/>
    <mergeCell ref="A3:N3"/>
    <mergeCell ref="A28:N28"/>
    <mergeCell ref="A29:N29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2021-04-19T04:20:07Z</dcterms:modified>
</cp:coreProperties>
</file>